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280" yWindow="140" windowWidth="17800" windowHeight="7360"/>
  </bookViews>
  <sheets>
    <sheet name="Sheet1" sheetId="1" r:id="rId1"/>
    <sheet name="Sheet2" sheetId="2" r:id="rId2"/>
    <sheet name="Sheet3" sheetId="3" r:id="rId3"/>
  </sheets>
  <calcPr calcId="130404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4" i="1"/>
  <c r="B13"/>
  <c r="F3"/>
  <c r="F4"/>
  <c r="G4"/>
  <c r="F5"/>
  <c r="G5"/>
  <c r="F6"/>
  <c r="G6"/>
  <c r="F7"/>
  <c r="F8"/>
  <c r="G8"/>
  <c r="F9"/>
  <c r="G9"/>
  <c r="F10"/>
  <c r="G10"/>
  <c r="G2"/>
  <c r="F2"/>
  <c r="C12"/>
  <c r="E2"/>
  <c r="G12"/>
  <c r="C2"/>
  <c r="F12"/>
  <c r="E4"/>
  <c r="E5"/>
  <c r="E6"/>
  <c r="E8"/>
  <c r="E9"/>
  <c r="E10"/>
  <c r="E12"/>
  <c r="C4"/>
  <c r="C5"/>
  <c r="C6"/>
  <c r="C8"/>
  <c r="C9"/>
  <c r="C10"/>
</calcChain>
</file>

<file path=xl/sharedStrings.xml><?xml version="1.0" encoding="utf-8"?>
<sst xmlns="http://schemas.openxmlformats.org/spreadsheetml/2006/main" count="36" uniqueCount="31">
  <si>
    <t>23 TRB3</t>
  </si>
  <si>
    <t>304 PADIWA &amp; 74 adapter boards</t>
  </si>
  <si>
    <t>22 CAEN V792</t>
  </si>
  <si>
    <t>A 392</t>
  </si>
  <si>
    <t>V 2718 VMEPCI bridge</t>
  </si>
  <si>
    <t xml:space="preserve">A 3818C - PCIe Optical link </t>
  </si>
  <si>
    <t>VME8011 21-slot crate with power supply</t>
  </si>
  <si>
    <t>V9778 - 16 chan I/O register</t>
  </si>
  <si>
    <t>11 TRB3</t>
  </si>
  <si>
    <t>2nd round</t>
  </si>
  <si>
    <t>12 TRB3</t>
  </si>
  <si>
    <t>All PADIWA</t>
  </si>
  <si>
    <t>11 v792</t>
  </si>
  <si>
    <t>11v792</t>
  </si>
  <si>
    <t>2 bridges</t>
  </si>
  <si>
    <t>2 crates</t>
  </si>
  <si>
    <t>2 registers</t>
  </si>
  <si>
    <t>Totals</t>
  </si>
  <si>
    <t>Item</t>
  </si>
  <si>
    <t>8 A392</t>
  </si>
  <si>
    <t>A992 - 16 chan adaptor for v792</t>
  </si>
  <si>
    <t>8 A992</t>
  </si>
  <si>
    <t>2 links</t>
  </si>
  <si>
    <t>3 bridges</t>
  </si>
  <si>
    <t>First round</t>
    <phoneticPr fontId="2" type="noConversion"/>
  </si>
  <si>
    <t>Price</t>
    <phoneticPr fontId="2" type="noConversion"/>
  </si>
  <si>
    <t xml:space="preserve"> </t>
    <phoneticPr fontId="2" type="noConversion"/>
  </si>
  <si>
    <t>Contingency first round</t>
    <phoneticPr fontId="2" type="noConversion"/>
  </si>
  <si>
    <t>Contingency 2nd round</t>
    <phoneticPr fontId="2" type="noConversion"/>
  </si>
  <si>
    <t>Total</t>
    <phoneticPr fontId="2" type="noConversion"/>
  </si>
  <si>
    <t>Contingency</t>
    <phoneticPr fontId="2" type="noConversion"/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</si>
</sst>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1" fontId="0" fillId="0" borderId="0" xfId="0" applyNumberFormat="1"/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1" fontId="3" fillId="0" borderId="1" xfId="0" applyNumberFormat="1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5" fontId="0" fillId="0" borderId="0" xfId="0" applyNumberFormat="1"/>
    <xf numFmtId="0" fontId="3" fillId="0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14"/>
  <sheetViews>
    <sheetView tabSelected="1" topLeftCell="A2" workbookViewId="0">
      <selection activeCell="A13" sqref="A13:A14"/>
    </sheetView>
  </sheetViews>
  <sheetFormatPr baseColWidth="10" defaultColWidth="8.83203125" defaultRowHeight="14"/>
  <cols>
    <col min="1" max="1" width="34.6640625" customWidth="1"/>
    <col min="2" max="2" width="10.1640625" bestFit="1" customWidth="1"/>
    <col min="6" max="6" width="10.5" style="2" customWidth="1"/>
    <col min="7" max="7" width="10.33203125" style="2" customWidth="1"/>
  </cols>
  <sheetData>
    <row r="1" spans="1:9" ht="42">
      <c r="A1" s="3" t="s">
        <v>18</v>
      </c>
      <c r="B1" s="4" t="s">
        <v>24</v>
      </c>
      <c r="C1" s="4" t="s">
        <v>25</v>
      </c>
      <c r="D1" s="3" t="s">
        <v>9</v>
      </c>
      <c r="E1" s="5" t="s">
        <v>25</v>
      </c>
      <c r="F1" s="6" t="s">
        <v>27</v>
      </c>
      <c r="G1" s="6" t="s">
        <v>28</v>
      </c>
      <c r="I1" s="1"/>
    </row>
    <row r="2" spans="1:9">
      <c r="A2" s="7" t="s">
        <v>0</v>
      </c>
      <c r="B2" s="7" t="s">
        <v>8</v>
      </c>
      <c r="C2" s="8">
        <f>1.2*11*2294*1.3</f>
        <v>39365.040000000001</v>
      </c>
      <c r="D2" s="7" t="s">
        <v>10</v>
      </c>
      <c r="E2" s="8">
        <f>1.2*12*2294*1.3</f>
        <v>42943.68</v>
      </c>
      <c r="F2" s="8">
        <f>0.17*C2</f>
        <v>6692.0568000000003</v>
      </c>
      <c r="G2" s="8">
        <f>0.22*E2</f>
        <v>9447.6095999999998</v>
      </c>
      <c r="I2" s="1"/>
    </row>
    <row r="3" spans="1:9">
      <c r="A3" s="7" t="s">
        <v>1</v>
      </c>
      <c r="B3" s="9" t="s">
        <v>11</v>
      </c>
      <c r="C3" s="8">
        <v>70418</v>
      </c>
      <c r="D3" s="7"/>
      <c r="E3" s="8"/>
      <c r="F3" s="8">
        <f t="shared" ref="F3:F10" si="0">0.17*C3</f>
        <v>11971.060000000001</v>
      </c>
      <c r="G3" s="8"/>
      <c r="I3" s="1"/>
    </row>
    <row r="4" spans="1:9">
      <c r="A4" s="7" t="s">
        <v>2</v>
      </c>
      <c r="B4" s="7" t="s">
        <v>12</v>
      </c>
      <c r="C4" s="8">
        <f>11*5597*0.9</f>
        <v>55410.3</v>
      </c>
      <c r="D4" s="7" t="s">
        <v>13</v>
      </c>
      <c r="E4" s="8">
        <f>11*5597*0.9</f>
        <v>55410.3</v>
      </c>
      <c r="F4" s="8">
        <f t="shared" si="0"/>
        <v>9419.751000000002</v>
      </c>
      <c r="G4" s="8">
        <f t="shared" ref="G3:G10" si="1">0.22*E4</f>
        <v>12190.266000000001</v>
      </c>
      <c r="I4" s="1"/>
    </row>
    <row r="5" spans="1:9">
      <c r="A5" s="7" t="s">
        <v>3</v>
      </c>
      <c r="B5" s="7" t="s">
        <v>19</v>
      </c>
      <c r="C5" s="8">
        <f>8*645*0.9</f>
        <v>4644</v>
      </c>
      <c r="D5" s="7" t="s">
        <v>19</v>
      </c>
      <c r="E5" s="8">
        <f>8*645*0.9</f>
        <v>4644</v>
      </c>
      <c r="F5" s="8">
        <f t="shared" si="0"/>
        <v>789.48</v>
      </c>
      <c r="G5" s="8">
        <f t="shared" si="1"/>
        <v>1021.68</v>
      </c>
      <c r="I5" s="1"/>
    </row>
    <row r="6" spans="1:9">
      <c r="A6" s="7" t="s">
        <v>4</v>
      </c>
      <c r="B6" s="7" t="s">
        <v>23</v>
      </c>
      <c r="C6" s="8">
        <f>3275*3*0.92</f>
        <v>9039</v>
      </c>
      <c r="D6" s="7" t="s">
        <v>14</v>
      </c>
      <c r="E6" s="8">
        <f>3275*2*0.92</f>
        <v>6026</v>
      </c>
      <c r="F6" s="8">
        <f t="shared" si="0"/>
        <v>1536.63</v>
      </c>
      <c r="G6" s="8">
        <f t="shared" si="1"/>
        <v>1325.72</v>
      </c>
      <c r="I6" s="1"/>
    </row>
    <row r="7" spans="1:9">
      <c r="A7" s="7" t="s">
        <v>5</v>
      </c>
      <c r="B7" s="7" t="s">
        <v>22</v>
      </c>
      <c r="C7" s="8">
        <v>7321</v>
      </c>
      <c r="D7" s="7"/>
      <c r="E7" s="8"/>
      <c r="F7" s="8">
        <f t="shared" si="0"/>
        <v>1244.5700000000002</v>
      </c>
      <c r="G7" s="8"/>
      <c r="I7" s="1"/>
    </row>
    <row r="8" spans="1:9">
      <c r="A8" s="7" t="s">
        <v>6</v>
      </c>
      <c r="B8" s="7" t="s">
        <v>15</v>
      </c>
      <c r="C8" s="8">
        <f>2*4481*0.92</f>
        <v>8245.0400000000009</v>
      </c>
      <c r="D8" s="7" t="s">
        <v>15</v>
      </c>
      <c r="E8" s="8">
        <f>2*4481*0.92</f>
        <v>8245.0400000000009</v>
      </c>
      <c r="F8" s="8">
        <f t="shared" si="0"/>
        <v>1401.6568000000002</v>
      </c>
      <c r="G8" s="8">
        <f t="shared" si="1"/>
        <v>1813.9088000000002</v>
      </c>
      <c r="I8" s="1"/>
    </row>
    <row r="9" spans="1:9">
      <c r="A9" s="7" t="s">
        <v>7</v>
      </c>
      <c r="B9" s="7" t="s">
        <v>16</v>
      </c>
      <c r="C9" s="8">
        <f>2*3662*0.92</f>
        <v>6738.08</v>
      </c>
      <c r="D9" s="7" t="s">
        <v>16</v>
      </c>
      <c r="E9" s="8">
        <f>2*3662*0.92</f>
        <v>6738.08</v>
      </c>
      <c r="F9" s="8">
        <f t="shared" si="0"/>
        <v>1145.4736</v>
      </c>
      <c r="G9" s="8">
        <f t="shared" si="1"/>
        <v>1482.3776</v>
      </c>
      <c r="I9" s="1"/>
    </row>
    <row r="10" spans="1:9">
      <c r="A10" s="7" t="s">
        <v>20</v>
      </c>
      <c r="B10" s="7" t="s">
        <v>21</v>
      </c>
      <c r="C10" s="8">
        <f>8*248*0.9</f>
        <v>1785.6000000000001</v>
      </c>
      <c r="D10" s="7" t="s">
        <v>21</v>
      </c>
      <c r="E10" s="8">
        <f>8*248*0.9</f>
        <v>1785.6000000000001</v>
      </c>
      <c r="F10" s="8">
        <f t="shared" si="0"/>
        <v>303.55200000000002</v>
      </c>
      <c r="G10" s="8">
        <f t="shared" si="1"/>
        <v>392.83200000000005</v>
      </c>
      <c r="I10" s="1"/>
    </row>
    <row r="11" spans="1:9">
      <c r="A11" s="7"/>
      <c r="B11" s="7"/>
      <c r="C11" s="8"/>
      <c r="D11" s="7"/>
      <c r="E11" s="8"/>
      <c r="F11" s="8"/>
      <c r="G11" s="8"/>
      <c r="I11" s="1"/>
    </row>
    <row r="12" spans="1:9">
      <c r="A12" s="3" t="s">
        <v>17</v>
      </c>
      <c r="B12" s="7"/>
      <c r="C12" s="8">
        <f>SUM(C2:C3)+SUM(C4:C10)</f>
        <v>202966.06</v>
      </c>
      <c r="D12" s="8" t="s">
        <v>26</v>
      </c>
      <c r="E12" s="8">
        <f>SUM(E2:E3)+SUM(E4:E10)</f>
        <v>125792.70000000001</v>
      </c>
      <c r="F12" s="8">
        <f>SUM(F2:F3)+SUM(F4:F10)</f>
        <v>34504.230200000005</v>
      </c>
      <c r="G12" s="8">
        <f>SUM(G2:G3)+SUM(G4:G10)</f>
        <v>27674.394</v>
      </c>
      <c r="I12" s="1"/>
    </row>
    <row r="13" spans="1:9">
      <c r="A13" s="11" t="s">
        <v>29</v>
      </c>
      <c r="B13" s="10">
        <f>C12+E12</f>
        <v>328758.76</v>
      </c>
    </row>
    <row r="14" spans="1:9">
      <c r="A14" s="11" t="s">
        <v>30</v>
      </c>
      <c r="B14" s="10">
        <f>F12+G12</f>
        <v>62178.624200000006</v>
      </c>
    </row>
  </sheetData>
  <phoneticPr fontId="2" type="noConversion"/>
  <pageMargins left="0.7" right="0.7" top="0.75" bottom="0.75" header="0.3" footer="0.3"/>
  <pageSetup orientation="landscape"/>
  <ignoredErrors>
    <ignoredError sqref="E12" emptyCellReferenc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GWU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downie</dc:creator>
  <cp:lastModifiedBy>Ronald Ransome</cp:lastModifiedBy>
  <cp:lastPrinted>2014-03-21T15:29:00Z</cp:lastPrinted>
  <dcterms:created xsi:type="dcterms:W3CDTF">2014-01-30T01:46:27Z</dcterms:created>
  <dcterms:modified xsi:type="dcterms:W3CDTF">2014-03-22T19:06:45Z</dcterms:modified>
</cp:coreProperties>
</file>