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5120" yWindow="1780" windowWidth="17920" windowHeight="13540" tabRatio="500"/>
  </bookViews>
  <sheets>
    <sheet name="Sheet1" sheetId="1" r:id="rId1"/>
  </sheet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1" i="1"/>
  <c r="C20"/>
  <c r="B20"/>
  <c r="B19"/>
  <c r="C16"/>
  <c r="C15"/>
  <c r="K12"/>
  <c r="H12"/>
  <c r="G12"/>
  <c r="F12"/>
  <c r="J11"/>
  <c r="I11"/>
  <c r="H11"/>
  <c r="G11"/>
  <c r="F11"/>
  <c r="H10"/>
  <c r="G10"/>
  <c r="F10"/>
  <c r="H9"/>
  <c r="G9"/>
  <c r="F9"/>
  <c r="H8"/>
  <c r="H7"/>
  <c r="F7"/>
  <c r="J6"/>
  <c r="I6"/>
  <c r="H6"/>
  <c r="G6"/>
  <c r="F6"/>
  <c r="H5"/>
  <c r="G5"/>
  <c r="F5"/>
  <c r="H4"/>
  <c r="G4"/>
  <c r="F4"/>
  <c r="H3"/>
  <c r="G3"/>
  <c r="F3"/>
</calcChain>
</file>

<file path=xl/sharedStrings.xml><?xml version="1.0" encoding="utf-8"?>
<sst xmlns="http://schemas.openxmlformats.org/spreadsheetml/2006/main" count="27" uniqueCount="25">
  <si>
    <t>WBS 5</t>
    <phoneticPr fontId="1" type="noConversion"/>
  </si>
  <si>
    <t>Labor type</t>
    <phoneticPr fontId="1" type="noConversion"/>
  </si>
  <si>
    <t>Salary</t>
    <phoneticPr fontId="1" type="noConversion"/>
  </si>
  <si>
    <t>Fringe</t>
    <phoneticPr fontId="1" type="noConversion"/>
  </si>
  <si>
    <t>Overhead</t>
    <phoneticPr fontId="1" type="noConversion"/>
  </si>
  <si>
    <t>total cost</t>
    <phoneticPr fontId="1" type="noConversion"/>
  </si>
  <si>
    <t>Cryo Tech</t>
    <phoneticPr fontId="1" type="noConversion"/>
  </si>
  <si>
    <t>PD</t>
    <phoneticPr fontId="1" type="noConversion"/>
  </si>
  <si>
    <t>GS</t>
    <phoneticPr fontId="1" type="noConversion"/>
  </si>
  <si>
    <t>WBS 6</t>
    <phoneticPr fontId="1" type="noConversion"/>
  </si>
  <si>
    <t>PD</t>
    <phoneticPr fontId="1" type="noConversion"/>
  </si>
  <si>
    <t>Time (yrs)</t>
    <phoneticPr fontId="1" type="noConversion"/>
  </si>
  <si>
    <t>GS DAQ</t>
    <phoneticPr fontId="1" type="noConversion"/>
  </si>
  <si>
    <t>GS Analysis</t>
    <phoneticPr fontId="1" type="noConversion"/>
  </si>
  <si>
    <t>Salary+fringe</t>
    <phoneticPr fontId="1" type="noConversion"/>
  </si>
  <si>
    <t>F&amp;A</t>
    <phoneticPr fontId="1" type="noConversion"/>
  </si>
  <si>
    <t>WBS5</t>
    <phoneticPr fontId="1" type="noConversion"/>
  </si>
  <si>
    <t>shop</t>
    <phoneticPr fontId="1" type="noConversion"/>
  </si>
  <si>
    <t>Total WBS5</t>
    <phoneticPr fontId="1" type="noConversion"/>
  </si>
  <si>
    <t>Labor</t>
    <phoneticPr fontId="1" type="noConversion"/>
  </si>
  <si>
    <t>Contingency</t>
    <phoneticPr fontId="1" type="noConversion"/>
  </si>
  <si>
    <t>coningency</t>
    <phoneticPr fontId="1" type="noConversion"/>
  </si>
  <si>
    <t>wages</t>
    <phoneticPr fontId="1" type="noConversion"/>
  </si>
  <si>
    <t>F&amp;A</t>
    <phoneticPr fontId="1" type="noConversion"/>
  </si>
  <si>
    <t>contingency</t>
    <phoneticPr fontId="1" type="noConversion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</si>
</sst>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&quot;$&quot;#,##0"/>
  </numFmts>
  <fonts count="2">
    <font>
      <sz val="10"/>
      <name val="Verdana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9" fontId="0" fillId="0" borderId="0" xfId="0" applyNumberFormat="1"/>
    <xf numFmtId="169" fontId="0" fillId="0" borderId="0" xfId="0" applyNumberForma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21"/>
  <sheetViews>
    <sheetView tabSelected="1" workbookViewId="0">
      <selection activeCell="K13" sqref="K13"/>
    </sheetView>
  </sheetViews>
  <sheetFormatPr baseColWidth="10" defaultRowHeight="13"/>
  <sheetData>
    <row r="1" spans="1:11">
      <c r="A1" t="s">
        <v>0</v>
      </c>
    </row>
    <row r="2" spans="1:11">
      <c r="A2" t="s">
        <v>1</v>
      </c>
      <c r="B2" t="s">
        <v>2</v>
      </c>
      <c r="C2" t="s">
        <v>11</v>
      </c>
      <c r="D2" t="s">
        <v>3</v>
      </c>
      <c r="E2" t="s">
        <v>4</v>
      </c>
      <c r="F2" t="s">
        <v>5</v>
      </c>
      <c r="G2" t="s">
        <v>14</v>
      </c>
      <c r="H2" t="s">
        <v>15</v>
      </c>
      <c r="K2" t="s">
        <v>21</v>
      </c>
    </row>
    <row r="3" spans="1:11">
      <c r="A3" t="s">
        <v>6</v>
      </c>
      <c r="B3" s="3">
        <v>75600</v>
      </c>
      <c r="C3">
        <v>2</v>
      </c>
      <c r="D3">
        <v>0.26</v>
      </c>
      <c r="E3">
        <v>0.52</v>
      </c>
      <c r="F3" s="1">
        <f>G3+H3</f>
        <v>289578.23999999999</v>
      </c>
      <c r="G3" s="2">
        <f>C3*B3*(1+D3)</f>
        <v>190512</v>
      </c>
      <c r="H3" s="1">
        <f>E3*G3</f>
        <v>99066.240000000005</v>
      </c>
      <c r="K3">
        <v>57916</v>
      </c>
    </row>
    <row r="4" spans="1:11">
      <c r="A4" t="s">
        <v>7</v>
      </c>
      <c r="B4" s="3">
        <v>63600</v>
      </c>
      <c r="C4">
        <v>1</v>
      </c>
      <c r="D4">
        <v>0.26</v>
      </c>
      <c r="E4">
        <v>0.52</v>
      </c>
      <c r="F4" s="3">
        <f t="shared" ref="F4:F6" si="0">G4+H4</f>
        <v>121806.72</v>
      </c>
      <c r="G4" s="2">
        <f>C4*B4*(1+D4)</f>
        <v>80136</v>
      </c>
      <c r="H4" s="1">
        <f t="shared" ref="H4:H11" si="1">E4*G4</f>
        <v>41670.720000000001</v>
      </c>
      <c r="K4">
        <v>12181</v>
      </c>
    </row>
    <row r="5" spans="1:11">
      <c r="A5" t="s">
        <v>8</v>
      </c>
      <c r="B5" s="3">
        <v>36000</v>
      </c>
      <c r="C5">
        <v>0.75</v>
      </c>
      <c r="D5">
        <v>0.06</v>
      </c>
      <c r="E5">
        <v>0.52</v>
      </c>
      <c r="F5" s="3">
        <f t="shared" si="0"/>
        <v>43502.400000000001</v>
      </c>
      <c r="G5" s="2">
        <f>C5*B5*(1+D5)</f>
        <v>28620</v>
      </c>
      <c r="H5" s="1">
        <f t="shared" si="1"/>
        <v>14882.4</v>
      </c>
      <c r="K5">
        <v>10506</v>
      </c>
    </row>
    <row r="6" spans="1:11">
      <c r="A6" t="s">
        <v>8</v>
      </c>
      <c r="B6" s="3">
        <v>36000</v>
      </c>
      <c r="C6">
        <v>1</v>
      </c>
      <c r="D6">
        <v>0.06</v>
      </c>
      <c r="E6">
        <v>0.52</v>
      </c>
      <c r="F6" s="3">
        <f t="shared" si="0"/>
        <v>58003.199999999997</v>
      </c>
      <c r="G6" s="2">
        <f>C6*B6*(1+D6)</f>
        <v>38160</v>
      </c>
      <c r="H6" s="1">
        <f t="shared" si="1"/>
        <v>19843.2</v>
      </c>
      <c r="I6" s="2">
        <f>SUM(G5:G6)</f>
        <v>66780</v>
      </c>
      <c r="J6" s="2">
        <f>SUM(H5:H6)</f>
        <v>34725.599999999999</v>
      </c>
      <c r="K6">
        <v>17130</v>
      </c>
    </row>
    <row r="7" spans="1:11">
      <c r="B7" s="3"/>
      <c r="F7" s="1">
        <f>SUM(F3:F6)</f>
        <v>512890.56</v>
      </c>
      <c r="G7" s="2"/>
      <c r="H7" s="1">
        <f t="shared" si="1"/>
        <v>0</v>
      </c>
    </row>
    <row r="8" spans="1:11">
      <c r="A8" t="s">
        <v>9</v>
      </c>
      <c r="B8" s="3"/>
      <c r="G8" s="2"/>
      <c r="H8" s="1">
        <f t="shared" si="1"/>
        <v>0</v>
      </c>
    </row>
    <row r="9" spans="1:11">
      <c r="A9" t="s">
        <v>10</v>
      </c>
      <c r="B9" s="3">
        <v>63600</v>
      </c>
      <c r="C9">
        <v>1</v>
      </c>
      <c r="D9">
        <v>0.26</v>
      </c>
      <c r="E9">
        <v>0.52</v>
      </c>
      <c r="F9" s="3">
        <f>G9+H9</f>
        <v>121806.72</v>
      </c>
      <c r="G9" s="2">
        <f t="shared" ref="G9:G11" si="2">C9*B9*(1+D9)</f>
        <v>80136</v>
      </c>
      <c r="H9" s="1">
        <f t="shared" si="1"/>
        <v>41670.720000000001</v>
      </c>
      <c r="K9">
        <v>12181</v>
      </c>
    </row>
    <row r="10" spans="1:11">
      <c r="A10" t="s">
        <v>12</v>
      </c>
      <c r="B10" s="3">
        <v>36000</v>
      </c>
      <c r="C10">
        <v>1.25</v>
      </c>
      <c r="D10">
        <v>0.06</v>
      </c>
      <c r="E10">
        <v>0.52</v>
      </c>
      <c r="F10" s="3">
        <f t="shared" ref="F10:F11" si="3">G10+H10</f>
        <v>72504</v>
      </c>
      <c r="G10" s="2">
        <f t="shared" si="2"/>
        <v>47700</v>
      </c>
      <c r="H10" s="1">
        <f t="shared" si="1"/>
        <v>24804</v>
      </c>
    </row>
    <row r="11" spans="1:11">
      <c r="A11" t="s">
        <v>13</v>
      </c>
      <c r="B11" s="3">
        <v>36000</v>
      </c>
      <c r="C11">
        <v>1</v>
      </c>
      <c r="D11">
        <v>0.06</v>
      </c>
      <c r="E11">
        <v>0.52</v>
      </c>
      <c r="F11" s="3">
        <f t="shared" si="3"/>
        <v>58003.199999999997</v>
      </c>
      <c r="G11" s="2">
        <f t="shared" si="2"/>
        <v>38160</v>
      </c>
      <c r="H11" s="1">
        <f t="shared" si="1"/>
        <v>19843.2</v>
      </c>
      <c r="I11" s="3">
        <f>SUM(G10:G11)</f>
        <v>85860</v>
      </c>
      <c r="J11" s="3">
        <f>SUM(H10:H11)</f>
        <v>44647.199999999997</v>
      </c>
      <c r="K11">
        <v>13050</v>
      </c>
    </row>
    <row r="12" spans="1:11">
      <c r="F12" s="1">
        <f>SUM(F9:F11)</f>
        <v>252313.91999999998</v>
      </c>
      <c r="G12" s="3">
        <f>SUM(G9:G11)</f>
        <v>165996</v>
      </c>
      <c r="H12" s="3">
        <f>SUM(H9:H11)</f>
        <v>86317.92</v>
      </c>
      <c r="K12">
        <f>K11+K9</f>
        <v>25231</v>
      </c>
    </row>
    <row r="14" spans="1:11">
      <c r="A14" t="s">
        <v>16</v>
      </c>
      <c r="B14" t="s">
        <v>22</v>
      </c>
      <c r="C14" t="s">
        <v>23</v>
      </c>
    </row>
    <row r="15" spans="1:11">
      <c r="A15" t="s">
        <v>17</v>
      </c>
      <c r="B15">
        <v>49000</v>
      </c>
      <c r="C15">
        <f>B15*0.52</f>
        <v>25480</v>
      </c>
    </row>
    <row r="16" spans="1:11">
      <c r="B16" t="s">
        <v>24</v>
      </c>
      <c r="C16">
        <f>(B15+C15)*0.23</f>
        <v>17130.400000000001</v>
      </c>
    </row>
    <row r="18" spans="1:3">
      <c r="A18" t="s">
        <v>18</v>
      </c>
    </row>
    <row r="19" spans="1:3">
      <c r="A19" t="s">
        <v>19</v>
      </c>
      <c r="B19" s="2">
        <f>SUM(G3:G6)+B15</f>
        <v>386428</v>
      </c>
    </row>
    <row r="20" spans="1:3">
      <c r="A20" t="s">
        <v>15</v>
      </c>
      <c r="B20" s="1">
        <f>SUM(H3:H6)+C16</f>
        <v>192592.96000000002</v>
      </c>
      <c r="C20" s="2">
        <f>B19+B20</f>
        <v>579020.96</v>
      </c>
    </row>
    <row r="21" spans="1:3">
      <c r="A21" t="s">
        <v>20</v>
      </c>
      <c r="B21">
        <f>SUM(K3:K6)</f>
        <v>97733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2014-02-13T17:33:05Z</dcterms:created>
  <dcterms:modified xsi:type="dcterms:W3CDTF">2014-03-17T15:26:52Z</dcterms:modified>
</cp:coreProperties>
</file>