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80" yWindow="100" windowWidth="20520" windowHeight="7300"/>
  </bookViews>
  <sheets>
    <sheet name="Sheet1" sheetId="1" r:id="rId1"/>
    <sheet name="Sheet2" sheetId="2" r:id="rId2"/>
    <sheet name="Sheet3" sheetId="3" r:id="rId3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" i="1"/>
  <c r="D5"/>
  <c r="D7"/>
  <c r="F11"/>
  <c r="F12"/>
  <c r="E4"/>
  <c r="E5"/>
  <c r="E7"/>
  <c r="F13"/>
  <c r="C4"/>
  <c r="C5"/>
  <c r="C7"/>
  <c r="F14"/>
  <c r="F4"/>
  <c r="F5"/>
  <c r="F7"/>
  <c r="F15"/>
  <c r="F16"/>
  <c r="F17"/>
  <c r="F18"/>
  <c r="G19"/>
  <c r="F21"/>
  <c r="F22"/>
  <c r="F23"/>
  <c r="F24"/>
  <c r="F25"/>
  <c r="F26"/>
  <c r="F27"/>
  <c r="G28"/>
  <c r="F30"/>
  <c r="F31"/>
  <c r="F32"/>
  <c r="F33"/>
  <c r="G34"/>
  <c r="F35"/>
  <c r="F36"/>
  <c r="F37"/>
  <c r="G38"/>
  <c r="G40"/>
  <c r="G41"/>
  <c r="G42"/>
</calcChain>
</file>

<file path=xl/sharedStrings.xml><?xml version="1.0" encoding="utf-8"?>
<sst xmlns="http://schemas.openxmlformats.org/spreadsheetml/2006/main" count="101" uniqueCount="68">
  <si>
    <t>Flight</t>
  </si>
  <si>
    <t>Hotel</t>
  </si>
  <si>
    <t>1 week</t>
  </si>
  <si>
    <t>2 week</t>
  </si>
  <si>
    <t>1 month</t>
  </si>
  <si>
    <t>2 months</t>
  </si>
  <si>
    <t>Food</t>
  </si>
  <si>
    <t>Misc</t>
  </si>
  <si>
    <t>Trip Types</t>
  </si>
  <si>
    <t>Total</t>
  </si>
  <si>
    <t>per item cost</t>
  </si>
  <si>
    <t>Electronics &amp; DAQ</t>
  </si>
  <si>
    <t>Order first half electronics</t>
  </si>
  <si>
    <t>6 months</t>
  </si>
  <si>
    <t>Mounting/order cables</t>
  </si>
  <si>
    <t>Manufacture/Install cables</t>
  </si>
  <si>
    <t>Install and test complete DAQ</t>
  </si>
  <si>
    <t>Order 2nd half electronics</t>
  </si>
  <si>
    <t>Install and complete DAQ</t>
  </si>
  <si>
    <t>3 months</t>
  </si>
  <si>
    <t>Final test of DAQ</t>
  </si>
  <si>
    <t>Year 1</t>
  </si>
  <si>
    <t>C  beam test / mounting discussions</t>
  </si>
  <si>
    <t>2*2 weeks</t>
  </si>
  <si>
    <t>Mounting / measuring</t>
  </si>
  <si>
    <t>PD</t>
  </si>
  <si>
    <t>1* 1 month</t>
  </si>
  <si>
    <t>ED &amp; Stud.</t>
  </si>
  <si>
    <t>3* 1 week</t>
  </si>
  <si>
    <t>collab@ PSI</t>
  </si>
  <si>
    <t>1*2month</t>
  </si>
  <si>
    <t>All</t>
  </si>
  <si>
    <t>2* 1 month</t>
  </si>
  <si>
    <t>15 (Apr - June)</t>
  </si>
  <si>
    <t>install &amp; test</t>
  </si>
  <si>
    <t>ED &amp; Student</t>
  </si>
  <si>
    <t>Year 2</t>
  </si>
  <si>
    <t>15 (Feb - April)</t>
  </si>
  <si>
    <t>Cable Manufacture &amp; Install</t>
  </si>
  <si>
    <t>1* 2 months</t>
  </si>
  <si>
    <t>ED &amp; Stud</t>
  </si>
  <si>
    <t>4*2 weeks</t>
  </si>
  <si>
    <t>UG working at GW, ED &amp; Stud transport</t>
  </si>
  <si>
    <t>Dress Rehersal</t>
  </si>
  <si>
    <t>4* 2 weeks</t>
  </si>
  <si>
    <t>1* 2 month</t>
  </si>
  <si>
    <t>Collab @ PSI</t>
  </si>
  <si>
    <t xml:space="preserve">15 Nov / Dec </t>
  </si>
  <si>
    <t>Install &amp; Complete DAQ</t>
  </si>
  <si>
    <t>16 Jan - Mar</t>
  </si>
  <si>
    <t>Mar - May</t>
  </si>
  <si>
    <t>6* 2 weeks</t>
  </si>
  <si>
    <t>July</t>
  </si>
  <si>
    <t>Check integration after trigger</t>
  </si>
  <si>
    <t>3* 2 weeks</t>
  </si>
  <si>
    <t>Year 3</t>
  </si>
  <si>
    <t>Running</t>
  </si>
  <si>
    <t>8* 2 weeks</t>
  </si>
  <si>
    <t>Jan 17 collab</t>
  </si>
  <si>
    <t>DAQ testing &amp; checking before run</t>
  </si>
  <si>
    <t>3* 2 week</t>
  </si>
  <si>
    <t>Year 4</t>
  </si>
  <si>
    <t>Jan 18 collab</t>
  </si>
  <si>
    <t>Running Expert</t>
  </si>
  <si>
    <t>3* 1 month</t>
  </si>
  <si>
    <t xml:space="preserve">Running Expert </t>
  </si>
  <si>
    <t>Total direct</t>
  </si>
  <si>
    <t>Total Indirect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</si>
</sst>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</font>
    <font>
      <u/>
      <sz val="11"/>
      <color theme="10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0" xfId="1"/>
    <xf numFmtId="0" fontId="2" fillId="0" borderId="0" xfId="1" applyAlignment="1">
      <alignment horizontal="right"/>
    </xf>
    <xf numFmtId="164" fontId="2" fillId="0" borderId="0" xfId="1" applyNumberFormat="1" applyAlignment="1">
      <alignment horizontal="right"/>
    </xf>
    <xf numFmtId="0" fontId="1" fillId="0" borderId="0" xfId="0" applyFont="1" applyFill="1" applyBorder="1"/>
    <xf numFmtId="16" fontId="0" fillId="0" borderId="0" xfId="0" applyNumberFormat="1"/>
    <xf numFmtId="0" fontId="3" fillId="0" borderId="0" xfId="2"/>
    <xf numFmtId="0" fontId="2" fillId="0" borderId="0" xfId="1" applyFill="1" applyAlignment="1">
      <alignment horizontal="right"/>
    </xf>
    <xf numFmtId="9" fontId="0" fillId="0" borderId="0" xfId="0" applyNumberFormat="1"/>
    <xf numFmtId="3" fontId="0" fillId="0" borderId="0" xfId="0" applyNumberFormat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llab@%20P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42"/>
  <sheetViews>
    <sheetView tabSelected="1" topLeftCell="A15" workbookViewId="0">
      <selection activeCell="K6" sqref="K6"/>
    </sheetView>
  </sheetViews>
  <sheetFormatPr baseColWidth="10" defaultColWidth="8.83203125" defaultRowHeight="14"/>
  <cols>
    <col min="1" max="1" width="12.5" bestFit="1" customWidth="1"/>
    <col min="2" max="2" width="30.5" bestFit="1" customWidth="1"/>
    <col min="5" max="5" width="11" bestFit="1" customWidth="1"/>
    <col min="10" max="10" width="4.6640625" bestFit="1" customWidth="1"/>
    <col min="11" max="11" width="30.5" bestFit="1" customWidth="1"/>
    <col min="12" max="12" width="10.1640625" bestFit="1" customWidth="1"/>
    <col min="13" max="13" width="11.1640625" bestFit="1" customWidth="1"/>
    <col min="14" max="14" width="11.5" bestFit="1" customWidth="1"/>
  </cols>
  <sheetData>
    <row r="1" spans="1:14">
      <c r="A1" s="1" t="s">
        <v>8</v>
      </c>
    </row>
    <row r="2" spans="1:14">
      <c r="A2" s="2"/>
      <c r="B2" s="2" t="s">
        <v>10</v>
      </c>
      <c r="C2" s="2" t="s">
        <v>2</v>
      </c>
      <c r="D2" s="2" t="s">
        <v>3</v>
      </c>
      <c r="E2" s="2" t="s">
        <v>4</v>
      </c>
      <c r="F2" s="2" t="s">
        <v>5</v>
      </c>
      <c r="H2" s="5">
        <v>89</v>
      </c>
      <c r="I2" s="4"/>
      <c r="J2" s="5">
        <v>6</v>
      </c>
      <c r="K2" s="5" t="s">
        <v>11</v>
      </c>
      <c r="L2" s="4"/>
      <c r="M2" s="6">
        <v>40360.333333333336</v>
      </c>
      <c r="N2" s="6">
        <v>41060.708333333336</v>
      </c>
    </row>
    <row r="3" spans="1:14">
      <c r="A3" s="2" t="s">
        <v>0</v>
      </c>
      <c r="B3" s="3">
        <v>1300</v>
      </c>
      <c r="C3" s="3">
        <v>1300</v>
      </c>
      <c r="D3" s="3">
        <v>1300</v>
      </c>
      <c r="E3" s="3">
        <v>1300</v>
      </c>
      <c r="F3" s="3">
        <v>1300</v>
      </c>
      <c r="H3" s="5">
        <v>90</v>
      </c>
      <c r="I3" s="4"/>
      <c r="J3" s="5">
        <v>6.1</v>
      </c>
      <c r="K3" s="5" t="s">
        <v>12</v>
      </c>
      <c r="L3" s="5" t="s">
        <v>13</v>
      </c>
      <c r="M3" s="6">
        <v>40360.333333333336</v>
      </c>
      <c r="N3" s="6">
        <v>40527.708333333336</v>
      </c>
    </row>
    <row r="4" spans="1:14">
      <c r="A4" s="2" t="s">
        <v>1</v>
      </c>
      <c r="B4" s="3">
        <v>100</v>
      </c>
      <c r="C4" s="3">
        <f>6*B4</f>
        <v>600</v>
      </c>
      <c r="D4" s="3">
        <f>14*B4</f>
        <v>1400</v>
      </c>
      <c r="E4" s="3">
        <f>31*B4</f>
        <v>3100</v>
      </c>
      <c r="F4" s="3">
        <f>2*E4</f>
        <v>6200</v>
      </c>
      <c r="H4" s="5">
        <v>91</v>
      </c>
      <c r="I4" s="4"/>
      <c r="J4" s="5">
        <v>6.2</v>
      </c>
      <c r="K4" s="5" t="s">
        <v>14</v>
      </c>
      <c r="L4" s="5" t="s">
        <v>5</v>
      </c>
      <c r="M4" s="6">
        <v>40528.333333333336</v>
      </c>
      <c r="N4" s="6">
        <v>40583.708333333336</v>
      </c>
    </row>
    <row r="5" spans="1:14">
      <c r="A5" s="2" t="s">
        <v>6</v>
      </c>
      <c r="B5" s="3">
        <v>60</v>
      </c>
      <c r="C5" s="3">
        <f>7*B5</f>
        <v>420</v>
      </c>
      <c r="D5" s="3">
        <f>14*B5</f>
        <v>840</v>
      </c>
      <c r="E5" s="3">
        <f>31*B5</f>
        <v>1860</v>
      </c>
      <c r="F5" s="3">
        <f>2*E5</f>
        <v>3720</v>
      </c>
      <c r="H5" s="5">
        <v>92</v>
      </c>
      <c r="I5" s="4"/>
      <c r="J5" s="5">
        <v>6.3</v>
      </c>
      <c r="K5" s="5" t="s">
        <v>15</v>
      </c>
      <c r="L5" s="5" t="s">
        <v>5</v>
      </c>
      <c r="M5" s="6">
        <v>40584.333333333336</v>
      </c>
      <c r="N5" s="6">
        <v>40639.708333333336</v>
      </c>
    </row>
    <row r="6" spans="1:14">
      <c r="A6" s="2" t="s">
        <v>7</v>
      </c>
      <c r="B6" s="3">
        <v>300</v>
      </c>
      <c r="C6" s="3">
        <v>300</v>
      </c>
      <c r="D6" s="3">
        <v>300</v>
      </c>
      <c r="E6" s="3">
        <v>300</v>
      </c>
      <c r="F6" s="3">
        <v>300</v>
      </c>
      <c r="H6" s="5">
        <v>93</v>
      </c>
      <c r="I6" s="4"/>
      <c r="J6" s="5">
        <v>6.4</v>
      </c>
      <c r="K6" s="5" t="s">
        <v>16</v>
      </c>
      <c r="L6" s="5" t="s">
        <v>5</v>
      </c>
      <c r="M6" s="6">
        <v>40640.333333333336</v>
      </c>
      <c r="N6" s="6">
        <v>40695.708333333336</v>
      </c>
    </row>
    <row r="7" spans="1:14">
      <c r="A7" s="2" t="s">
        <v>9</v>
      </c>
      <c r="B7" s="3"/>
      <c r="C7" s="3">
        <f>SUM(C3:C6)</f>
        <v>2620</v>
      </c>
      <c r="D7" s="3">
        <f>SUM(D3:D6)</f>
        <v>3840</v>
      </c>
      <c r="E7" s="3">
        <f>SUM(E3:E6)</f>
        <v>6560</v>
      </c>
      <c r="F7" s="3">
        <f>SUM(F3:F6)</f>
        <v>11520</v>
      </c>
      <c r="H7" s="5">
        <v>94</v>
      </c>
      <c r="I7" s="4"/>
      <c r="J7" s="5">
        <v>6.5</v>
      </c>
      <c r="K7" s="5" t="s">
        <v>17</v>
      </c>
      <c r="L7" s="5" t="s">
        <v>13</v>
      </c>
      <c r="M7" s="6">
        <v>40725.333333333336</v>
      </c>
      <c r="N7" s="6">
        <v>40892.708333333336</v>
      </c>
    </row>
    <row r="8" spans="1:14">
      <c r="H8" s="5">
        <v>95</v>
      </c>
      <c r="I8" s="4"/>
      <c r="J8" s="5">
        <v>6.6</v>
      </c>
      <c r="K8" s="5" t="s">
        <v>18</v>
      </c>
      <c r="L8" s="5" t="s">
        <v>19</v>
      </c>
      <c r="M8" s="6">
        <v>40893.333333333336</v>
      </c>
      <c r="N8" s="6">
        <v>40976.708333333336</v>
      </c>
    </row>
    <row r="9" spans="1:14">
      <c r="H9" s="5">
        <v>96</v>
      </c>
      <c r="I9" s="4"/>
      <c r="J9" s="5">
        <v>6.7</v>
      </c>
      <c r="K9" s="5" t="s">
        <v>20</v>
      </c>
      <c r="L9" s="5" t="s">
        <v>19</v>
      </c>
      <c r="M9" s="6">
        <v>40977.333333333336</v>
      </c>
      <c r="N9" s="6">
        <v>41060.708333333336</v>
      </c>
    </row>
    <row r="10" spans="1:14">
      <c r="A10" s="7" t="s">
        <v>21</v>
      </c>
    </row>
    <row r="11" spans="1:14">
      <c r="A11" s="8">
        <v>41804</v>
      </c>
      <c r="B11" t="s">
        <v>22</v>
      </c>
      <c r="C11">
        <v>6.2</v>
      </c>
      <c r="D11" t="s">
        <v>35</v>
      </c>
      <c r="E11" t="s">
        <v>23</v>
      </c>
      <c r="F11">
        <f>2*D7</f>
        <v>7680</v>
      </c>
    </row>
    <row r="12" spans="1:14">
      <c r="A12" s="8">
        <v>41987</v>
      </c>
      <c r="B12" t="s">
        <v>24</v>
      </c>
      <c r="C12">
        <v>6.2</v>
      </c>
      <c r="D12" t="s">
        <v>27</v>
      </c>
      <c r="E12" t="s">
        <v>23</v>
      </c>
      <c r="F12">
        <f>2*D7</f>
        <v>7680</v>
      </c>
      <c r="K12" s="10"/>
    </row>
    <row r="13" spans="1:14">
      <c r="A13" s="8"/>
      <c r="D13" t="s">
        <v>25</v>
      </c>
      <c r="E13" t="s">
        <v>26</v>
      </c>
      <c r="F13">
        <f>1*E7</f>
        <v>6560</v>
      </c>
      <c r="K13" s="10"/>
    </row>
    <row r="14" spans="1:14">
      <c r="A14" s="8">
        <v>41654</v>
      </c>
      <c r="B14" s="9" t="s">
        <v>29</v>
      </c>
      <c r="D14" t="s">
        <v>31</v>
      </c>
      <c r="E14" t="s">
        <v>28</v>
      </c>
      <c r="F14">
        <f>3*C7</f>
        <v>7860</v>
      </c>
    </row>
    <row r="15" spans="1:14">
      <c r="A15" t="s">
        <v>37</v>
      </c>
      <c r="B15" t="s">
        <v>38</v>
      </c>
      <c r="C15">
        <v>6.3</v>
      </c>
      <c r="D15" t="s">
        <v>25</v>
      </c>
      <c r="E15" t="s">
        <v>39</v>
      </c>
      <c r="F15">
        <f>1*F7</f>
        <v>11520</v>
      </c>
    </row>
    <row r="16" spans="1:14">
      <c r="B16" t="s">
        <v>42</v>
      </c>
      <c r="D16" t="s">
        <v>40</v>
      </c>
      <c r="E16" t="s">
        <v>41</v>
      </c>
      <c r="F16">
        <f>4*D7</f>
        <v>15360</v>
      </c>
    </row>
    <row r="17" spans="1:7">
      <c r="A17" t="s">
        <v>33</v>
      </c>
      <c r="B17" t="s">
        <v>34</v>
      </c>
      <c r="C17">
        <v>6.4</v>
      </c>
      <c r="D17" t="s">
        <v>25</v>
      </c>
      <c r="E17" t="s">
        <v>30</v>
      </c>
      <c r="F17">
        <f>1*F7</f>
        <v>11520</v>
      </c>
    </row>
    <row r="18" spans="1:7">
      <c r="D18" t="s">
        <v>27</v>
      </c>
      <c r="E18" t="s">
        <v>32</v>
      </c>
      <c r="F18">
        <f>2*E7</f>
        <v>13120</v>
      </c>
    </row>
    <row r="19" spans="1:7">
      <c r="A19" t="s">
        <v>36</v>
      </c>
      <c r="G19">
        <f>SUM(F11:F18)</f>
        <v>81300</v>
      </c>
    </row>
    <row r="21" spans="1:7">
      <c r="A21" t="s">
        <v>47</v>
      </c>
      <c r="B21" t="s">
        <v>43</v>
      </c>
      <c r="D21" t="s">
        <v>25</v>
      </c>
      <c r="E21" t="s">
        <v>45</v>
      </c>
      <c r="F21">
        <f>1*F7</f>
        <v>11520</v>
      </c>
    </row>
    <row r="22" spans="1:7">
      <c r="D22" t="s">
        <v>40</v>
      </c>
      <c r="E22" t="s">
        <v>44</v>
      </c>
      <c r="F22">
        <f>4*D7</f>
        <v>15360</v>
      </c>
    </row>
    <row r="23" spans="1:7">
      <c r="A23" s="8">
        <v>41655</v>
      </c>
      <c r="B23" t="s">
        <v>46</v>
      </c>
      <c r="D23" t="s">
        <v>31</v>
      </c>
      <c r="E23" t="s">
        <v>28</v>
      </c>
      <c r="F23">
        <f>3*C7</f>
        <v>7860</v>
      </c>
    </row>
    <row r="24" spans="1:7">
      <c r="A24" t="s">
        <v>49</v>
      </c>
      <c r="B24" t="s">
        <v>48</v>
      </c>
      <c r="C24">
        <v>6.6</v>
      </c>
      <c r="D24" t="s">
        <v>25</v>
      </c>
      <c r="E24" t="s">
        <v>39</v>
      </c>
      <c r="F24">
        <f>1*E7</f>
        <v>6560</v>
      </c>
    </row>
    <row r="25" spans="1:7">
      <c r="D25" t="s">
        <v>40</v>
      </c>
      <c r="E25" t="s">
        <v>44</v>
      </c>
      <c r="F25">
        <f>4*D7</f>
        <v>15360</v>
      </c>
    </row>
    <row r="26" spans="1:7">
      <c r="A26" t="s">
        <v>50</v>
      </c>
      <c r="B26" t="s">
        <v>20</v>
      </c>
      <c r="C26">
        <v>6.7</v>
      </c>
      <c r="D26" t="s">
        <v>31</v>
      </c>
      <c r="E26" t="s">
        <v>51</v>
      </c>
      <c r="F26">
        <f>6*D7</f>
        <v>23040</v>
      </c>
    </row>
    <row r="27" spans="1:7">
      <c r="A27" t="s">
        <v>52</v>
      </c>
      <c r="B27" t="s">
        <v>53</v>
      </c>
      <c r="D27" t="s">
        <v>31</v>
      </c>
      <c r="E27" t="s">
        <v>54</v>
      </c>
      <c r="F27">
        <f>3*D7</f>
        <v>11520</v>
      </c>
    </row>
    <row r="28" spans="1:7">
      <c r="G28">
        <f>SUM(F21:F27)</f>
        <v>91220</v>
      </c>
    </row>
    <row r="29" spans="1:7">
      <c r="A29" t="s">
        <v>55</v>
      </c>
    </row>
    <row r="30" spans="1:7">
      <c r="B30" t="s">
        <v>56</v>
      </c>
      <c r="D30" t="s">
        <v>40</v>
      </c>
      <c r="E30" t="s">
        <v>57</v>
      </c>
      <c r="F30">
        <f>8*D7</f>
        <v>30720</v>
      </c>
    </row>
    <row r="31" spans="1:7">
      <c r="B31" t="s">
        <v>58</v>
      </c>
      <c r="D31" t="s">
        <v>31</v>
      </c>
      <c r="E31" t="s">
        <v>28</v>
      </c>
      <c r="F31">
        <f>3*C7</f>
        <v>7860</v>
      </c>
    </row>
    <row r="32" spans="1:7">
      <c r="B32" t="s">
        <v>59</v>
      </c>
      <c r="D32" t="s">
        <v>31</v>
      </c>
      <c r="E32" t="s">
        <v>60</v>
      </c>
      <c r="F32">
        <f>3*D7</f>
        <v>11520</v>
      </c>
    </row>
    <row r="33" spans="1:7">
      <c r="B33" t="s">
        <v>63</v>
      </c>
      <c r="D33" t="s">
        <v>25</v>
      </c>
      <c r="E33" t="s">
        <v>64</v>
      </c>
      <c r="F33">
        <f>3*E7</f>
        <v>19680</v>
      </c>
    </row>
    <row r="34" spans="1:7">
      <c r="A34" t="s">
        <v>61</v>
      </c>
      <c r="G34">
        <f>SUM(F30:F33)</f>
        <v>69780</v>
      </c>
    </row>
    <row r="35" spans="1:7">
      <c r="B35" t="s">
        <v>56</v>
      </c>
      <c r="D35" t="s">
        <v>31</v>
      </c>
      <c r="E35" t="s">
        <v>57</v>
      </c>
      <c r="F35">
        <f>8*D7</f>
        <v>30720</v>
      </c>
    </row>
    <row r="36" spans="1:7">
      <c r="B36" t="s">
        <v>62</v>
      </c>
      <c r="D36" t="s">
        <v>31</v>
      </c>
      <c r="E36" t="s">
        <v>28</v>
      </c>
      <c r="F36">
        <f>3*C7</f>
        <v>7860</v>
      </c>
    </row>
    <row r="37" spans="1:7">
      <c r="B37" t="s">
        <v>65</v>
      </c>
      <c r="D37" t="s">
        <v>25</v>
      </c>
      <c r="E37" t="s">
        <v>64</v>
      </c>
      <c r="F37">
        <f>3*E7</f>
        <v>19680</v>
      </c>
    </row>
    <row r="38" spans="1:7">
      <c r="G38">
        <f>SUM(F35:F37)</f>
        <v>58260</v>
      </c>
    </row>
    <row r="40" spans="1:7">
      <c r="A40" t="s">
        <v>66</v>
      </c>
      <c r="G40">
        <f>SUM(G19:G38)</f>
        <v>300560</v>
      </c>
    </row>
    <row r="41" spans="1:7">
      <c r="A41" t="s">
        <v>67</v>
      </c>
      <c r="B41" s="11">
        <v>0.52</v>
      </c>
      <c r="G41" s="12">
        <f>0.52*G40</f>
        <v>156291.20000000001</v>
      </c>
    </row>
    <row r="42" spans="1:7">
      <c r="A42" t="s">
        <v>9</v>
      </c>
      <c r="G42">
        <f>SUM(G40:G41)</f>
        <v>456851.20000000001</v>
      </c>
    </row>
  </sheetData>
  <sheetCalcPr fullCalcOnLoad="1"/>
  <phoneticPr fontId="4" type="noConversion"/>
  <hyperlinks>
    <hyperlink ref="B14" r:id="rId1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GWU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downie</dc:creator>
  <cp:lastModifiedBy>Ronald Ransome</cp:lastModifiedBy>
  <dcterms:created xsi:type="dcterms:W3CDTF">2014-02-15T06:52:58Z</dcterms:created>
  <dcterms:modified xsi:type="dcterms:W3CDTF">2014-02-16T23:27:42Z</dcterms:modified>
</cp:coreProperties>
</file>