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" yWindow="590" windowWidth="18880" windowHeight="799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B2" i="1" l="1"/>
  <c r="I2" i="1"/>
  <c r="I16" i="1"/>
  <c r="I18" i="1"/>
  <c r="H2" i="1"/>
  <c r="H3" i="1"/>
  <c r="B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J2" i="1"/>
  <c r="K2" i="1"/>
  <c r="J3" i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L16" i="1"/>
  <c r="L3" i="1"/>
  <c r="L4" i="1"/>
  <c r="L5" i="1"/>
  <c r="L6" i="1"/>
  <c r="L7" i="1"/>
  <c r="L8" i="1"/>
  <c r="L9" i="1"/>
  <c r="L10" i="1"/>
  <c r="L11" i="1"/>
  <c r="L12" i="1"/>
  <c r="L13" i="1"/>
  <c r="L14" i="1"/>
  <c r="L2" i="1"/>
  <c r="F14" i="1"/>
  <c r="F2" i="1"/>
  <c r="F3" i="1"/>
  <c r="F4" i="1"/>
  <c r="F5" i="1"/>
  <c r="F6" i="1"/>
  <c r="F7" i="1"/>
  <c r="F8" i="1"/>
  <c r="F9" i="1"/>
  <c r="F10" i="1"/>
  <c r="F11" i="1"/>
  <c r="F12" i="1"/>
  <c r="F13" i="1"/>
  <c r="F16" i="1"/>
  <c r="D14" i="1"/>
  <c r="G14" i="1"/>
  <c r="D2" i="1"/>
  <c r="G2" i="1"/>
  <c r="D3" i="1"/>
  <c r="G3" i="1"/>
  <c r="D4" i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G16" i="1"/>
  <c r="D16" i="1"/>
</calcChain>
</file>

<file path=xl/sharedStrings.xml><?xml version="1.0" encoding="utf-8"?>
<sst xmlns="http://schemas.openxmlformats.org/spreadsheetml/2006/main" count="31" uniqueCount="31">
  <si>
    <t>Module</t>
  </si>
  <si>
    <t>Cost USD</t>
  </si>
  <si>
    <t>Number</t>
  </si>
  <si>
    <t>Total Cost</t>
  </si>
  <si>
    <t>No. from R &amp; D</t>
  </si>
  <si>
    <t>R &amp; D cost</t>
  </si>
  <si>
    <t>Remaining</t>
  </si>
  <si>
    <t>TRB3</t>
  </si>
  <si>
    <t>PADIWA / int</t>
  </si>
  <si>
    <t>crate</t>
  </si>
  <si>
    <t>Optical Link</t>
  </si>
  <si>
    <t>I / O module</t>
  </si>
  <si>
    <t>Cable Hardware</t>
  </si>
  <si>
    <t>PADIWA  p'typ</t>
  </si>
  <si>
    <t>Trigger Dist</t>
  </si>
  <si>
    <t>Total</t>
  </si>
  <si>
    <t>MQDC-23</t>
  </si>
  <si>
    <t xml:space="preserve">QDC Convertor </t>
  </si>
  <si>
    <t>VME Link</t>
  </si>
  <si>
    <t>Splitters (Trigger)</t>
  </si>
  <si>
    <t>Data Storage</t>
  </si>
  <si>
    <t>Old Unit cost</t>
  </si>
  <si>
    <t>%change</t>
  </si>
  <si>
    <t>Proposal Remaining Cost</t>
  </si>
  <si>
    <t>Notes</t>
  </si>
  <si>
    <t>Waiting on new quote</t>
  </si>
  <si>
    <t>Estimate based on experience</t>
  </si>
  <si>
    <t>Estimate based on experience &amp; costing various senarios</t>
  </si>
  <si>
    <t>Estimate based on discussion with Rutgers / HUJI</t>
  </si>
  <si>
    <t># To Buy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</si>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</sst>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[Red]&quot;-&quot;[$$-409]#,##0.00"/>
    <numFmt numFmtId="165" formatCode="0.0"/>
  </numFmts>
  <fonts count="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0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Fill="1" applyBorder="1"/>
    <xf numFmtId="165" fontId="3" fillId="0" borderId="1" xfId="0" applyNumberFormat="1" applyFont="1" applyFill="1" applyBorder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1" sqref="M1"/>
    </sheetView>
  </sheetViews>
  <sheetFormatPr defaultRowHeight="14" x14ac:dyDescent="0.3"/>
  <cols>
    <col min="1" max="1" width="15" bestFit="1" customWidth="1"/>
    <col min="2" max="2" width="9.1640625" style="1" bestFit="1" customWidth="1"/>
    <col min="3" max="3" width="7.5" bestFit="1" customWidth="1"/>
    <col min="4" max="4" width="9.75" bestFit="1" customWidth="1"/>
    <col min="5" max="5" width="13.4140625" bestFit="1" customWidth="1"/>
    <col min="6" max="6" width="9.9140625" bestFit="1" customWidth="1"/>
    <col min="7" max="7" width="9.75" bestFit="1" customWidth="1"/>
    <col min="8" max="8" width="8.4140625" bestFit="1" customWidth="1"/>
    <col min="10" max="10" width="11.75" bestFit="1" customWidth="1"/>
    <col min="11" max="11" width="17" bestFit="1" customWidth="1"/>
    <col min="12" max="12" width="9" style="4" customWidth="1"/>
    <col min="13" max="13" width="47.33203125" bestFit="1" customWidth="1"/>
  </cols>
  <sheetData>
    <row r="1" spans="1:13" x14ac:dyDescent="0.3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29</v>
      </c>
      <c r="I1" s="6" t="s">
        <v>30</v>
      </c>
      <c r="J1" s="8" t="s">
        <v>21</v>
      </c>
      <c r="K1" s="8" t="s">
        <v>23</v>
      </c>
      <c r="L1" s="9" t="s">
        <v>22</v>
      </c>
      <c r="M1" s="8" t="s">
        <v>24</v>
      </c>
    </row>
    <row r="2" spans="1:13" x14ac:dyDescent="0.3">
      <c r="A2" s="2" t="s">
        <v>7</v>
      </c>
      <c r="B2" s="3">
        <f>2296*1.3*1.2</f>
        <v>3581.76</v>
      </c>
      <c r="C2" s="2">
        <v>29</v>
      </c>
      <c r="D2" s="2">
        <f>C2*B2</f>
        <v>103871.04000000001</v>
      </c>
      <c r="E2" s="2">
        <v>6</v>
      </c>
      <c r="F2" s="2">
        <f>E2*B2</f>
        <v>21490.560000000001</v>
      </c>
      <c r="G2" s="2">
        <f>D2-F2</f>
        <v>82380.48000000001</v>
      </c>
      <c r="H2" s="2">
        <f>C2-E2</f>
        <v>23</v>
      </c>
      <c r="I2" s="2">
        <f>H2*B2</f>
        <v>82380.48000000001</v>
      </c>
      <c r="J2" s="3">
        <f>2317*1.3*1.2</f>
        <v>3614.52</v>
      </c>
      <c r="K2" s="2">
        <f>J2*H2</f>
        <v>83133.960000000006</v>
      </c>
      <c r="L2" s="5">
        <f>100*(I2-K2)/I2</f>
        <v>-0.91463414634145834</v>
      </c>
      <c r="M2" s="2"/>
    </row>
    <row r="3" spans="1:13" x14ac:dyDescent="0.3">
      <c r="A3" s="2" t="s">
        <v>8</v>
      </c>
      <c r="B3" s="3">
        <f>150*1.3*1.2</f>
        <v>234</v>
      </c>
      <c r="C3" s="2">
        <v>310</v>
      </c>
      <c r="D3" s="2">
        <f t="shared" ref="D3:D14" si="0">C3*B3</f>
        <v>72540</v>
      </c>
      <c r="E3" s="2">
        <v>80</v>
      </c>
      <c r="F3" s="2">
        <f t="shared" ref="F3:F14" si="1">E3*B3</f>
        <v>18720</v>
      </c>
      <c r="G3" s="2">
        <f t="shared" ref="G3:G14" si="2">D3-F3</f>
        <v>53820</v>
      </c>
      <c r="H3" s="2">
        <f t="shared" ref="H3:H14" si="3">C3-E3</f>
        <v>230</v>
      </c>
      <c r="I3" s="2">
        <f t="shared" ref="I3:I14" si="4">H3*B3</f>
        <v>53820</v>
      </c>
      <c r="J3" s="3">
        <f>150*1.3*1.2</f>
        <v>234</v>
      </c>
      <c r="K3" s="2">
        <f t="shared" ref="K3:K14" si="5">J3*H3</f>
        <v>53820</v>
      </c>
      <c r="L3" s="5">
        <f t="shared" ref="L3:L16" si="6">100*(I3-K3)/I3</f>
        <v>0</v>
      </c>
      <c r="M3" s="2"/>
    </row>
    <row r="4" spans="1:13" x14ac:dyDescent="0.3">
      <c r="A4" s="2" t="s">
        <v>16</v>
      </c>
      <c r="B4" s="3">
        <v>4695</v>
      </c>
      <c r="C4" s="2">
        <v>20</v>
      </c>
      <c r="D4" s="2">
        <f t="shared" si="0"/>
        <v>93900</v>
      </c>
      <c r="E4" s="2">
        <v>9</v>
      </c>
      <c r="F4" s="2">
        <f t="shared" si="1"/>
        <v>42255</v>
      </c>
      <c r="G4" s="2">
        <f t="shared" si="2"/>
        <v>51645</v>
      </c>
      <c r="H4" s="2">
        <f t="shared" si="3"/>
        <v>11</v>
      </c>
      <c r="I4" s="2">
        <f t="shared" si="4"/>
        <v>51645</v>
      </c>
      <c r="J4" s="3">
        <v>4695</v>
      </c>
      <c r="K4" s="2">
        <f t="shared" si="5"/>
        <v>51645</v>
      </c>
      <c r="L4" s="5">
        <f t="shared" si="6"/>
        <v>0</v>
      </c>
      <c r="M4" s="2"/>
    </row>
    <row r="5" spans="1:13" x14ac:dyDescent="0.3">
      <c r="A5" s="2" t="s">
        <v>17</v>
      </c>
      <c r="B5" s="3">
        <v>499</v>
      </c>
      <c r="C5" s="2">
        <v>21</v>
      </c>
      <c r="D5" s="2">
        <f t="shared" si="0"/>
        <v>10479</v>
      </c>
      <c r="E5" s="2">
        <v>9</v>
      </c>
      <c r="F5" s="2">
        <f t="shared" si="1"/>
        <v>4491</v>
      </c>
      <c r="G5" s="2">
        <f t="shared" si="2"/>
        <v>5988</v>
      </c>
      <c r="H5" s="2">
        <f t="shared" si="3"/>
        <v>12</v>
      </c>
      <c r="I5" s="2">
        <f t="shared" si="4"/>
        <v>5988</v>
      </c>
      <c r="J5" s="3">
        <v>499</v>
      </c>
      <c r="K5" s="2">
        <f t="shared" si="5"/>
        <v>5988</v>
      </c>
      <c r="L5" s="5">
        <f t="shared" si="6"/>
        <v>0</v>
      </c>
      <c r="M5" s="2"/>
    </row>
    <row r="6" spans="1:13" x14ac:dyDescent="0.3">
      <c r="A6" s="2" t="s">
        <v>9</v>
      </c>
      <c r="B6" s="3">
        <v>6185</v>
      </c>
      <c r="C6" s="2">
        <v>4</v>
      </c>
      <c r="D6" s="2">
        <f t="shared" si="0"/>
        <v>24740</v>
      </c>
      <c r="E6" s="2">
        <v>2</v>
      </c>
      <c r="F6" s="2">
        <f t="shared" si="1"/>
        <v>12370</v>
      </c>
      <c r="G6" s="2">
        <f t="shared" si="2"/>
        <v>12370</v>
      </c>
      <c r="H6" s="2">
        <f t="shared" si="3"/>
        <v>2</v>
      </c>
      <c r="I6" s="2">
        <f t="shared" si="4"/>
        <v>12370</v>
      </c>
      <c r="J6" s="3">
        <v>6185</v>
      </c>
      <c r="K6" s="2">
        <f t="shared" si="5"/>
        <v>12370</v>
      </c>
      <c r="L6" s="5">
        <f t="shared" si="6"/>
        <v>0</v>
      </c>
      <c r="M6" s="2"/>
    </row>
    <row r="7" spans="1:13" x14ac:dyDescent="0.3">
      <c r="A7" s="2" t="s">
        <v>10</v>
      </c>
      <c r="B7" s="3">
        <v>3494</v>
      </c>
      <c r="C7" s="2">
        <v>2</v>
      </c>
      <c r="D7" s="2">
        <f t="shared" si="0"/>
        <v>6988</v>
      </c>
      <c r="E7" s="2">
        <v>1</v>
      </c>
      <c r="F7" s="2">
        <f t="shared" si="1"/>
        <v>3494</v>
      </c>
      <c r="G7" s="2">
        <f t="shared" si="2"/>
        <v>3494</v>
      </c>
      <c r="H7" s="2">
        <f t="shared" si="3"/>
        <v>1</v>
      </c>
      <c r="I7" s="2">
        <f t="shared" si="4"/>
        <v>3494</v>
      </c>
      <c r="J7" s="3">
        <v>3894</v>
      </c>
      <c r="K7" s="2">
        <f t="shared" si="5"/>
        <v>3894</v>
      </c>
      <c r="L7" s="5">
        <f t="shared" si="6"/>
        <v>-11.448196908986835</v>
      </c>
      <c r="M7" s="2"/>
    </row>
    <row r="8" spans="1:13" x14ac:dyDescent="0.3">
      <c r="A8" s="2" t="s">
        <v>18</v>
      </c>
      <c r="B8" s="3">
        <v>2939</v>
      </c>
      <c r="C8" s="2">
        <v>5</v>
      </c>
      <c r="D8" s="2">
        <f t="shared" si="0"/>
        <v>14695</v>
      </c>
      <c r="E8" s="2">
        <v>2</v>
      </c>
      <c r="F8" s="2">
        <f t="shared" si="1"/>
        <v>5878</v>
      </c>
      <c r="G8" s="2">
        <f t="shared" si="2"/>
        <v>8817</v>
      </c>
      <c r="H8" s="2">
        <f t="shared" si="3"/>
        <v>3</v>
      </c>
      <c r="I8" s="2">
        <f t="shared" si="4"/>
        <v>8817</v>
      </c>
      <c r="J8" s="3">
        <v>3275</v>
      </c>
      <c r="K8" s="2">
        <f t="shared" si="5"/>
        <v>9825</v>
      </c>
      <c r="L8" s="5">
        <f t="shared" si="6"/>
        <v>-11.432460020415107</v>
      </c>
      <c r="M8" s="2"/>
    </row>
    <row r="9" spans="1:13" x14ac:dyDescent="0.3">
      <c r="A9" s="2" t="s">
        <v>11</v>
      </c>
      <c r="B9" s="3">
        <v>3286</v>
      </c>
      <c r="C9" s="2">
        <v>5</v>
      </c>
      <c r="D9" s="2">
        <f t="shared" si="0"/>
        <v>16430</v>
      </c>
      <c r="E9" s="2">
        <v>2</v>
      </c>
      <c r="F9" s="2">
        <f t="shared" si="1"/>
        <v>6572</v>
      </c>
      <c r="G9" s="2">
        <f t="shared" si="2"/>
        <v>9858</v>
      </c>
      <c r="H9" s="2">
        <f t="shared" si="3"/>
        <v>3</v>
      </c>
      <c r="I9" s="2">
        <f t="shared" si="4"/>
        <v>9858</v>
      </c>
      <c r="J9" s="3">
        <v>3662</v>
      </c>
      <c r="K9" s="2">
        <f t="shared" si="5"/>
        <v>10986</v>
      </c>
      <c r="L9" s="5">
        <f t="shared" si="6"/>
        <v>-11.442483262325014</v>
      </c>
      <c r="M9" s="2"/>
    </row>
    <row r="10" spans="1:13" x14ac:dyDescent="0.3">
      <c r="A10" s="2" t="s">
        <v>19</v>
      </c>
      <c r="B10" s="3">
        <v>500</v>
      </c>
      <c r="C10" s="2">
        <v>44</v>
      </c>
      <c r="D10" s="2">
        <f t="shared" si="0"/>
        <v>22000</v>
      </c>
      <c r="E10" s="2">
        <v>1</v>
      </c>
      <c r="F10" s="2">
        <f t="shared" si="1"/>
        <v>500</v>
      </c>
      <c r="G10" s="2">
        <f t="shared" si="2"/>
        <v>21500</v>
      </c>
      <c r="H10" s="2">
        <f t="shared" si="3"/>
        <v>43</v>
      </c>
      <c r="I10" s="2">
        <f t="shared" si="4"/>
        <v>21500</v>
      </c>
      <c r="J10" s="3">
        <v>500</v>
      </c>
      <c r="K10" s="2">
        <f t="shared" si="5"/>
        <v>21500</v>
      </c>
      <c r="L10" s="5">
        <f t="shared" si="6"/>
        <v>0</v>
      </c>
      <c r="M10" s="2" t="s">
        <v>26</v>
      </c>
    </row>
    <row r="11" spans="1:13" x14ac:dyDescent="0.3">
      <c r="A11" s="2" t="s">
        <v>12</v>
      </c>
      <c r="B11" s="3">
        <v>50000</v>
      </c>
      <c r="C11" s="2">
        <v>1</v>
      </c>
      <c r="D11" s="2">
        <f t="shared" si="0"/>
        <v>50000</v>
      </c>
      <c r="E11" s="2">
        <v>0</v>
      </c>
      <c r="F11" s="2">
        <f t="shared" si="1"/>
        <v>0</v>
      </c>
      <c r="G11" s="2">
        <f t="shared" si="2"/>
        <v>50000</v>
      </c>
      <c r="H11" s="2">
        <f t="shared" si="3"/>
        <v>1</v>
      </c>
      <c r="I11" s="2">
        <f t="shared" si="4"/>
        <v>50000</v>
      </c>
      <c r="J11" s="3">
        <v>50000</v>
      </c>
      <c r="K11" s="2">
        <f t="shared" si="5"/>
        <v>50000</v>
      </c>
      <c r="L11" s="5">
        <f t="shared" si="6"/>
        <v>0</v>
      </c>
      <c r="M11" s="2" t="s">
        <v>27</v>
      </c>
    </row>
    <row r="12" spans="1:13" x14ac:dyDescent="0.3">
      <c r="A12" s="2" t="s">
        <v>13</v>
      </c>
      <c r="B12" s="3">
        <v>20000</v>
      </c>
      <c r="C12" s="2">
        <v>1</v>
      </c>
      <c r="D12" s="2">
        <f t="shared" si="0"/>
        <v>20000</v>
      </c>
      <c r="E12" s="2">
        <v>0</v>
      </c>
      <c r="F12" s="2">
        <f t="shared" si="1"/>
        <v>0</v>
      </c>
      <c r="G12" s="2">
        <f t="shared" si="2"/>
        <v>20000</v>
      </c>
      <c r="H12" s="2">
        <f t="shared" si="3"/>
        <v>1</v>
      </c>
      <c r="I12" s="2">
        <f t="shared" si="4"/>
        <v>20000</v>
      </c>
      <c r="J12" s="3">
        <v>20000</v>
      </c>
      <c r="K12" s="2">
        <f t="shared" si="5"/>
        <v>20000</v>
      </c>
      <c r="L12" s="5">
        <f t="shared" si="6"/>
        <v>0</v>
      </c>
      <c r="M12" s="2" t="s">
        <v>28</v>
      </c>
    </row>
    <row r="13" spans="1:13" x14ac:dyDescent="0.3">
      <c r="A13" s="2" t="s">
        <v>14</v>
      </c>
      <c r="B13" s="3">
        <v>1365</v>
      </c>
      <c r="C13" s="2">
        <v>1</v>
      </c>
      <c r="D13" s="2">
        <f t="shared" si="0"/>
        <v>1365</v>
      </c>
      <c r="E13" s="2">
        <v>0</v>
      </c>
      <c r="F13" s="2">
        <f t="shared" si="1"/>
        <v>0</v>
      </c>
      <c r="G13" s="2">
        <f t="shared" si="2"/>
        <v>1365</v>
      </c>
      <c r="H13" s="2">
        <f t="shared" si="3"/>
        <v>1</v>
      </c>
      <c r="I13" s="2">
        <f t="shared" si="4"/>
        <v>1365</v>
      </c>
      <c r="J13" s="3">
        <v>1365</v>
      </c>
      <c r="K13" s="2">
        <f t="shared" si="5"/>
        <v>1365</v>
      </c>
      <c r="L13" s="5">
        <f t="shared" si="6"/>
        <v>0</v>
      </c>
      <c r="M13" s="2"/>
    </row>
    <row r="14" spans="1:13" x14ac:dyDescent="0.3">
      <c r="A14" s="2" t="s">
        <v>20</v>
      </c>
      <c r="B14" s="3">
        <v>88291</v>
      </c>
      <c r="C14" s="2">
        <v>1</v>
      </c>
      <c r="D14" s="2">
        <f t="shared" si="0"/>
        <v>88291</v>
      </c>
      <c r="E14" s="2">
        <v>0</v>
      </c>
      <c r="F14" s="2">
        <f t="shared" si="1"/>
        <v>0</v>
      </c>
      <c r="G14" s="2">
        <f t="shared" si="2"/>
        <v>88291</v>
      </c>
      <c r="H14" s="2">
        <f t="shared" si="3"/>
        <v>1</v>
      </c>
      <c r="I14" s="2">
        <f t="shared" si="4"/>
        <v>88291</v>
      </c>
      <c r="J14" s="3">
        <v>88291</v>
      </c>
      <c r="K14" s="2">
        <f t="shared" si="5"/>
        <v>88291</v>
      </c>
      <c r="L14" s="5">
        <f t="shared" si="6"/>
        <v>0</v>
      </c>
      <c r="M14" s="2" t="s">
        <v>25</v>
      </c>
    </row>
    <row r="15" spans="1:13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5"/>
      <c r="M15" s="2"/>
    </row>
    <row r="16" spans="1:13" x14ac:dyDescent="0.3">
      <c r="A16" s="2"/>
      <c r="B16" s="3"/>
      <c r="C16" s="2"/>
      <c r="D16" s="2">
        <f>SUM(D2:D14)</f>
        <v>525299.04</v>
      </c>
      <c r="E16" s="2" t="s">
        <v>15</v>
      </c>
      <c r="F16" s="2">
        <f>SUM(F2:F14)</f>
        <v>115770.56</v>
      </c>
      <c r="G16" s="2">
        <f>SUM(G2:G14)</f>
        <v>409528.48</v>
      </c>
      <c r="H16" s="2"/>
      <c r="I16" s="2">
        <f>SUM(I2:I14)</f>
        <v>409528.48</v>
      </c>
      <c r="J16" s="2"/>
      <c r="K16" s="2">
        <f>SUM(K2:K14)</f>
        <v>412817.96</v>
      </c>
      <c r="L16" s="5">
        <f t="shared" si="6"/>
        <v>-0.80323595565320383</v>
      </c>
      <c r="M16" s="2"/>
    </row>
    <row r="18" spans="9:9" x14ac:dyDescent="0.3">
      <c r="I18">
        <f>I16-I14-I11</f>
        <v>271237.48</v>
      </c>
    </row>
  </sheetData>
  <pageMargins left="0" right="0" top="0.39410000000000006" bottom="0.39410000000000006" header="0" footer="0"/>
  <pageSetup orientation="landscape" verticalDpi="2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cols>
    <col min="1" max="1" width="7.16406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cols>
    <col min="1" max="1" width="7.16406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Evangeline Downie</dc:creator>
  <cp:lastModifiedBy>edownie</cp:lastModifiedBy>
  <cp:revision>8</cp:revision>
  <cp:lastPrinted>2015-12-03T19:40:40Z</cp:lastPrinted>
  <dcterms:created xsi:type="dcterms:W3CDTF">2014-09-25T12:56:29Z</dcterms:created>
  <dcterms:modified xsi:type="dcterms:W3CDTF">2016-01-27T04:56:30Z</dcterms:modified>
</cp:coreProperties>
</file>